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popis brez cen" sheetId="2" r:id="rId1"/>
  </sheets>
  <definedNames>
    <definedName name="_xlnm.Print_Area" localSheetId="0">'popis brez cen'!$A$1:$G$50</definedName>
  </definedNames>
  <calcPr calcId="162913"/>
  <extLst/>
</workbook>
</file>

<file path=xl/sharedStrings.xml><?xml version="1.0" encoding="utf-8"?>
<sst xmlns="http://schemas.openxmlformats.org/spreadsheetml/2006/main" count="131" uniqueCount="98">
  <si>
    <t/>
  </si>
  <si>
    <t>Opis postavke</t>
  </si>
  <si>
    <t>Em</t>
  </si>
  <si>
    <t>Količina</t>
  </si>
  <si>
    <t>Cena ( € )</t>
  </si>
  <si>
    <t>Znesek ( € )</t>
  </si>
  <si>
    <t>1.</t>
  </si>
  <si>
    <t>1.1.</t>
  </si>
  <si>
    <t>PREDDELA</t>
  </si>
  <si>
    <t>eur</t>
  </si>
  <si>
    <t xml:space="preserve">Zakoličba objekta in višinska navezava </t>
  </si>
  <si>
    <t>ur</t>
  </si>
  <si>
    <t>Dobava, postavitev in odstranitev enostranskih gradbenih profilov</t>
  </si>
  <si>
    <t>kom</t>
  </si>
  <si>
    <t>1.2.</t>
  </si>
  <si>
    <t>ZEMELJSKA DELA</t>
  </si>
  <si>
    <t>Izvedba preusmeritvenega nasipa iz priročnega materiala za izvedbo zavarovanj ter odstranitev po končanju del</t>
  </si>
  <si>
    <t>m3</t>
  </si>
  <si>
    <t>Strojni izkop materiala III.-IV.ktg (30/70) za izvedbo mostnih opornikov in KB zavarovanja</t>
  </si>
  <si>
    <t>Izvedba zasipa za mostnimi oporniki z tamponskim materialom frakcije 0/32 mm vključno z utrjevanjem po plasteh</t>
  </si>
  <si>
    <t>Strojno nakladanje in odvoz viškov materiala na deponijo do 10 km</t>
  </si>
  <si>
    <t>1.3.</t>
  </si>
  <si>
    <t>GRADBENA DELA</t>
  </si>
  <si>
    <t>Dobava in vgradnja lomljenca  v betonu C20/25 (60/40) v peto zidu za izdelavo mostnih opornikov</t>
  </si>
  <si>
    <t>Dobava in vgrajevanje ojačanega cementnega betona C30/37, za izvedbo krone opornikov</t>
  </si>
  <si>
    <t>kg</t>
  </si>
  <si>
    <t>Dobava, krivljenje in polaganje armature za krono, venca in povezavo opornikov s ploščo</t>
  </si>
  <si>
    <t>Dobava in vgrajevanje ojačanega cementnega betona C30/37, OMO OSMO v mostno konstrukcijo</t>
  </si>
  <si>
    <t>Izdelava prehodnih plošč za navezavo na obstoječ teren iz AB deb. 0,15 cm armirane z Q503, vključno z izdelavo sidrišča v mostna opornika</t>
  </si>
  <si>
    <t>m2</t>
  </si>
  <si>
    <t>Dobava in vgrajevanje opaža mostnih opornikov in prekladne konstrukcije</t>
  </si>
  <si>
    <t>Dobava in vgrajevanje trikotne letvice 2,5x2,5 cm</t>
  </si>
  <si>
    <t>m</t>
  </si>
  <si>
    <t>Dobava in vgradnja izcednic PVC DN100 v kamnitobetonsko zavarovanje, 1kom/m</t>
  </si>
  <si>
    <t>Dobava in vgrajevanje PVC DN110 mm za vodenje kablov</t>
  </si>
  <si>
    <t>1.4.</t>
  </si>
  <si>
    <t>OSTALA DELA</t>
  </si>
  <si>
    <t>DDV:</t>
  </si>
  <si>
    <t>Dobava in montaža ograje za pešce iz jeklenih cevnih profilov z vertikalnimi polnili višine 110 cm v območju mostu z ustreznimi priključki</t>
  </si>
  <si>
    <t>Skupaj z DDV:</t>
  </si>
  <si>
    <t>Izdelava elaborata zapore ceste, z postavitvijo prometne signalizacije za začasno ureditev prometa</t>
  </si>
  <si>
    <t>Strojni izkop materialaV.ktg (pikiranje) za temeljev opornikov in pete KB zavarovanja</t>
  </si>
  <si>
    <t>Dobava in vgradnja lomljenca  v betonu C20/25 (60/40) v zid in KB zavarovanje brežin</t>
  </si>
  <si>
    <t>Odlov rib izvajalca ribiškega upravljanja</t>
  </si>
  <si>
    <t>Dobava in vgradnja bitumenskih hidroizolativnih trakov s stekleno tkanino</t>
  </si>
  <si>
    <t>MOST</t>
  </si>
  <si>
    <t>Nepredvidena dela - ocena 3%, obračun po dejanskih stroških</t>
  </si>
  <si>
    <t xml:space="preserve">Dobava in vgradnja lomljenca  v betonu C20/25 (60/40) za izdelavo stabilizacijskega pragu </t>
  </si>
  <si>
    <t>VZDRŽEVALNA DELA V JAVNO KORIST MOSTU ČEZ POTOK REČICA NA JP700761 REBRE - GORICA</t>
  </si>
  <si>
    <t>PROJEKTANTSKI POPIS DEL S PREDRAČUNOM</t>
  </si>
  <si>
    <t>Izdelava začasne premostitve in preusmeritev prometa preko le te, ki zajema: pripravo trase na gorvodni strani obstoječega mostu, dobava in montaža AB cevi DN1200 za izvedbo začasne premostitve, zasip ob ceveh, obzidava z lomljencem gorvodne in dolvodne strani prepusta ter izvedba makadamskega vozišča preko prepusta z navezavo na obstoječo cesto - dolžina 37m.</t>
  </si>
  <si>
    <t>Črpanje vode med izvedbo mostnih opornikov</t>
  </si>
  <si>
    <t>Ročno čiščenje asfaltnega vozišča - PK delavec</t>
  </si>
  <si>
    <t>Strojno-ročno čiščenje gradbišča po končanju del</t>
  </si>
  <si>
    <t>1.4.1</t>
  </si>
  <si>
    <t>1.4.2</t>
  </si>
  <si>
    <t>1.4.3</t>
  </si>
  <si>
    <t>1.4.4</t>
  </si>
  <si>
    <t>Ročno strojno rušenje dotrajanega obstoječega mostu vključno z mostnimi oporniki in temelji z odvozom na trajno deponijo</t>
  </si>
  <si>
    <t>Dobava, krivljenje in polaganje armature prekladne konstrukcije, vencev in nosilcev.</t>
  </si>
  <si>
    <t>Priprava in organizacija gradbišča z vsemi objekti, instalacijami in orodji, odstranitvijo humusa, zagotovitvijo varnostnih, higiensko tehničnih pogojev in predpisanimi oznakami gradbišča.</t>
  </si>
  <si>
    <t>Asfaltiranje mostuz enoslojnim asfaltom, obrabni sloj asfaltbetona v debelini 6 cm, frakcije 0-8 mm (AC 8 surf B50/70, A3)</t>
  </si>
  <si>
    <t>Asfaltiranje cestišča z dvoslojnim asfaltom, nosilni sloj bitugramoz v debelini 6 cm, frakcije 0-22 mm (AC 22 base B50/70 A3) in obrabni sloj asfaltbetona v debelini 3 cm, frakcije 0-8 mm (AC 8 surf B50/70, A3)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</si>
  <si>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</si>
  <si>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</si>
  <si>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</si>
  <si>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</si>
  <si>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</si>
  <si>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</si>
  <si>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</si>
  <si>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</si>
  <si>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</si>
  <si>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</si>
  <si>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</si>
  <si>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</si>
  <si>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</si>
  <si>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</si>
  <si>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</si>
  <si>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</si>
  <si>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</si>
  <si>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</si>
  <si>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Dobava in vgradnja tampona 0/32 mm v debelini 35 cm, komprimacija 95%SPP (Evd=45MPa)</t>
  </si>
  <si>
    <t>Skupaj:</t>
  </si>
  <si>
    <t>Projektantski nadzor med gradnjo</t>
  </si>
  <si>
    <t>Izdelava geodetskega posnetka izvedenih del in projekta izvedenih del (PID)</t>
  </si>
  <si>
    <t>1.4.5</t>
  </si>
  <si>
    <t>1.4.6</t>
  </si>
  <si>
    <t>1.2.1</t>
  </si>
  <si>
    <t>1.2.2</t>
  </si>
  <si>
    <t>1.2.3</t>
  </si>
  <si>
    <t>1.2.4</t>
  </si>
  <si>
    <t>1.2.5</t>
  </si>
  <si>
    <t>1.1.1</t>
  </si>
  <si>
    <t>1.1.2</t>
  </si>
  <si>
    <t>1.1.3</t>
  </si>
  <si>
    <t>1.1.4</t>
  </si>
  <si>
    <t>1.1.5</t>
  </si>
  <si>
    <t>1.1.6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</si>
</sst>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4]#,##0.00;\-#,##0.00"/>
  </numFmts>
  <fonts count="16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8"/>
      <color rgb="FF808080"/>
      <name val="Muli"/>
      <family val="2"/>
    </font>
    <font>
      <sz val="11"/>
      <name val="Muli"/>
      <family val="2"/>
    </font>
    <font>
      <b/>
      <sz val="9"/>
      <color rgb="FF000000"/>
      <name val="Muli"/>
      <family val="2"/>
    </font>
    <font>
      <b/>
      <sz val="8"/>
      <color rgb="FF000000"/>
      <name val="Muli"/>
      <family val="2"/>
    </font>
    <font>
      <sz val="8"/>
      <color rgb="FF696969"/>
      <name val="Muli"/>
      <family val="2"/>
    </font>
    <font>
      <sz val="8"/>
      <color rgb="FF000000"/>
      <name val="Muli"/>
      <family val="2"/>
    </font>
    <font>
      <sz val="12"/>
      <name val="Muli"/>
      <family val="2"/>
    </font>
    <font>
      <sz val="12"/>
      <color rgb="FF000000"/>
      <name val="Muli"/>
      <family val="2"/>
    </font>
    <font>
      <b/>
      <u val="single"/>
      <sz val="12"/>
      <name val="Muli"/>
      <family val="2"/>
    </font>
    <font>
      <b/>
      <u val="single"/>
      <sz val="12"/>
      <color rgb="FF000000"/>
      <name val="Mul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CDCD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696969"/>
      </bottom>
    </border>
    <border>
      <left/>
      <right/>
      <top/>
      <bottom style="dotted">
        <color rgb="FF696969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left" wrapText="1" readingOrder="1"/>
    </xf>
    <xf numFmtId="0" fontId="6" fillId="0" borderId="1" xfId="0" applyFont="1" applyBorder="1" applyAlignment="1">
      <alignment horizontal="center" wrapText="1" readingOrder="1"/>
    </xf>
    <xf numFmtId="0" fontId="6" fillId="0" borderId="1" xfId="0" applyFont="1" applyBorder="1" applyAlignment="1">
      <alignment horizontal="right" wrapText="1" readingOrder="1"/>
    </xf>
    <xf numFmtId="164" fontId="6" fillId="0" borderId="1" xfId="0" applyNumberFormat="1" applyFont="1" applyBorder="1" applyAlignment="1">
      <alignment horizontal="right" wrapText="1" readingOrder="1"/>
    </xf>
    <xf numFmtId="0" fontId="7" fillId="0" borderId="2" xfId="0" applyFont="1" applyBorder="1" applyAlignment="1">
      <alignment horizontal="left" wrapText="1" readingOrder="1"/>
    </xf>
    <xf numFmtId="0" fontId="7" fillId="0" borderId="2" xfId="0" applyFont="1" applyBorder="1" applyAlignment="1">
      <alignment horizontal="center" wrapText="1" readingOrder="1"/>
    </xf>
    <xf numFmtId="0" fontId="7" fillId="0" borderId="2" xfId="0" applyFont="1" applyBorder="1" applyAlignment="1">
      <alignment horizontal="right" wrapText="1" readingOrder="1"/>
    </xf>
    <xf numFmtId="164" fontId="7" fillId="0" borderId="2" xfId="0" applyNumberFormat="1" applyFont="1" applyBorder="1" applyAlignment="1">
      <alignment horizontal="right" wrapText="1" readingOrder="1"/>
    </xf>
    <xf numFmtId="0" fontId="8" fillId="0" borderId="0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center" vertical="center" wrapText="1" readingOrder="1"/>
    </xf>
    <xf numFmtId="164" fontId="9" fillId="0" borderId="0" xfId="0" applyNumberFormat="1" applyFont="1" applyBorder="1" applyAlignment="1">
      <alignment horizontal="right" vertical="center" wrapText="1" readingOrder="1"/>
    </xf>
    <xf numFmtId="0" fontId="9" fillId="0" borderId="0" xfId="0" applyFont="1" applyBorder="1" applyAlignment="1">
      <alignment horizontal="center" vertical="top" wrapText="1" readingOrder="1"/>
    </xf>
    <xf numFmtId="164" fontId="9" fillId="0" borderId="0" xfId="0" applyNumberFormat="1" applyFont="1" applyBorder="1" applyAlignment="1">
      <alignment horizontal="right" vertical="top" wrapText="1" readingOrder="1"/>
    </xf>
    <xf numFmtId="0" fontId="5" fillId="0" borderId="0" xfId="0" applyFont="1" applyBorder="1"/>
    <xf numFmtId="0" fontId="5" fillId="0" borderId="0" xfId="0" applyFont="1"/>
    <xf numFmtId="0" fontId="10" fillId="0" borderId="0" xfId="0" applyFont="1" applyAlignment="1">
      <alignment horizontal="right"/>
    </xf>
    <xf numFmtId="164" fontId="11" fillId="0" borderId="2" xfId="0" applyNumberFormat="1" applyFont="1" applyBorder="1" applyAlignment="1">
      <alignment horizontal="right" vertical="top" wrapText="1" readingOrder="1"/>
    </xf>
    <xf numFmtId="0" fontId="12" fillId="0" borderId="0" xfId="0" applyFont="1" applyAlignment="1">
      <alignment horizontal="right"/>
    </xf>
    <xf numFmtId="164" fontId="13" fillId="0" borderId="2" xfId="0" applyNumberFormat="1" applyFont="1" applyBorder="1" applyAlignment="1">
      <alignment horizontal="right" vertical="top" wrapText="1" readingOrder="1"/>
    </xf>
    <xf numFmtId="0" fontId="15" fillId="0" borderId="0" xfId="0" applyFont="1"/>
    <xf numFmtId="16" fontId="8" fillId="0" borderId="0" xfId="0" applyNumberFormat="1" applyFont="1" applyBorder="1" applyAlignment="1" quotePrefix="1">
      <alignment horizontal="left" vertical="top" wrapText="1" readingOrder="1"/>
    </xf>
    <xf numFmtId="0" fontId="8" fillId="0" borderId="0" xfId="0" applyFont="1" applyBorder="1" applyAlignment="1" quotePrefix="1">
      <alignment horizontal="left" vertical="top" wrapText="1" readingOrder="1"/>
    </xf>
    <xf numFmtId="0" fontId="2" fillId="0" borderId="3" xfId="0" applyFont="1" applyBorder="1" applyAlignment="1">
      <alignment readingOrder="1"/>
    </xf>
    <xf numFmtId="0" fontId="2" fillId="0" borderId="4" xfId="0" applyFont="1" applyBorder="1" applyAlignment="1">
      <alignment readingOrder="1"/>
    </xf>
    <xf numFmtId="0" fontId="8" fillId="0" borderId="0" xfId="0" applyFont="1" applyBorder="1" applyAlignment="1">
      <alignment horizontal="left" vertical="top" wrapText="1" readingOrder="1"/>
    </xf>
    <xf numFmtId="0" fontId="5" fillId="0" borderId="0" xfId="0" applyFont="1" applyBorder="1"/>
    <xf numFmtId="0" fontId="7" fillId="0" borderId="2" xfId="0" applyFont="1" applyBorder="1" applyAlignment="1">
      <alignment horizontal="left" wrapText="1" readingOrder="1"/>
    </xf>
    <xf numFmtId="0" fontId="5" fillId="0" borderId="2" xfId="0" applyFont="1" applyBorder="1" applyAlignment="1">
      <alignment vertical="top" wrapText="1"/>
    </xf>
    <xf numFmtId="0" fontId="5" fillId="0" borderId="0" xfId="0" applyFont="1"/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top" wrapText="1" readingOrder="1"/>
    </xf>
    <xf numFmtId="0" fontId="3" fillId="3" borderId="9" xfId="0" applyFont="1" applyFill="1" applyBorder="1" applyAlignment="1">
      <alignment horizontal="center" vertical="top" wrapText="1" readingOrder="1"/>
    </xf>
    <xf numFmtId="0" fontId="3" fillId="3" borderId="10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  <xf numFmtId="0" fontId="6" fillId="0" borderId="1" xfId="0" applyFont="1" applyBorder="1" applyAlignment="1">
      <alignment horizontal="left" wrapText="1" readingOrder="1"/>
    </xf>
    <xf numFmtId="0" fontId="5" fillId="0" borderId="1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808080"/>
      <rgbColor rgb="00696969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47625</xdr:rowOff>
    </xdr:from>
    <xdr:to>
      <xdr:col>6</xdr:col>
      <xdr:colOff>647700</xdr:colOff>
      <xdr:row>0</xdr:row>
      <xdr:rowOff>542925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87" t="37022" r="18067" b="32891"/>
        <a:stretch>
          <a:fillRect/>
        </a:stretch>
      </xdr:blipFill>
      <xdr:spPr bwMode="auto">
        <a:xfrm>
          <a:off x="3257550" y="47625"/>
          <a:ext cx="1828800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showGridLines="0" tabSelected="1" view="pageBreakPreview" zoomScale="130" zoomScaleSheetLayoutView="130" workbookViewId="0" topLeftCell="A1">
      <selection activeCell="J12" sqref="J12"/>
    </sheetView>
  </sheetViews>
  <sheetFormatPr defaultColWidth="8.7109375" defaultRowHeight="15"/>
  <cols>
    <col min="1" max="1" width="5.7109375" style="1" bestFit="1" customWidth="1"/>
    <col min="2" max="2" width="17.140625" style="1" customWidth="1"/>
    <col min="3" max="3" width="24.8515625" style="1" customWidth="1"/>
    <col min="4" max="4" width="3.7109375" style="1" bestFit="1" customWidth="1"/>
    <col min="5" max="5" width="7.00390625" style="1" bestFit="1" customWidth="1"/>
    <col min="6" max="6" width="8.140625" style="1" bestFit="1" customWidth="1"/>
    <col min="7" max="7" width="12.421875" style="1" customWidth="1"/>
    <col min="8" max="9" width="8.7109375" style="1" customWidth="1"/>
    <col min="10" max="16384" width="8.7109375" style="1" customWidth="1"/>
  </cols>
  <sheetData>
    <row r="1" ht="63.6" customHeight="1" thickBot="1"/>
    <row r="2" spans="1:7" s="25" customFormat="1" ht="24.95" customHeight="1" thickBot="1">
      <c r="A2" s="35" t="s">
        <v>49</v>
      </c>
      <c r="B2" s="36"/>
      <c r="C2" s="36"/>
      <c r="D2" s="36"/>
      <c r="E2" s="36"/>
      <c r="F2" s="36"/>
      <c r="G2" s="37"/>
    </row>
    <row r="3" spans="1:9" ht="36.6" customHeight="1" thickBot="1">
      <c r="A3" s="38" t="s">
        <v>48</v>
      </c>
      <c r="B3" s="39"/>
      <c r="C3" s="39"/>
      <c r="D3" s="39"/>
      <c r="E3" s="39"/>
      <c r="F3" s="39"/>
      <c r="G3" s="40"/>
      <c r="H3" s="29"/>
      <c r="I3" s="28"/>
    </row>
    <row r="5" spans="1:7" ht="15">
      <c r="A5" s="4" t="s">
        <v>0</v>
      </c>
      <c r="B5" s="41" t="s">
        <v>1</v>
      </c>
      <c r="C5" s="34"/>
      <c r="D5" s="5" t="s">
        <v>2</v>
      </c>
      <c r="E5" s="5" t="s">
        <v>3</v>
      </c>
      <c r="F5" s="5" t="s">
        <v>4</v>
      </c>
      <c r="G5" s="5" t="s">
        <v>5</v>
      </c>
    </row>
    <row r="6" spans="1:7" ht="15">
      <c r="A6" s="6" t="s">
        <v>6</v>
      </c>
      <c r="B6" s="42" t="s">
        <v>45</v>
      </c>
      <c r="C6" s="43"/>
      <c r="D6" s="7" t="s">
        <v>0</v>
      </c>
      <c r="E6" s="8"/>
      <c r="F6" s="8"/>
      <c r="G6" s="9">
        <f>G7+G14+G20+G39</f>
        <v>0</v>
      </c>
    </row>
    <row r="7" spans="1:7" ht="15">
      <c r="A7" s="10" t="s">
        <v>7</v>
      </c>
      <c r="B7" s="32" t="s">
        <v>8</v>
      </c>
      <c r="C7" s="33"/>
      <c r="D7" s="11" t="s">
        <v>0</v>
      </c>
      <c r="E7" s="12"/>
      <c r="F7" s="12"/>
      <c r="G7" s="13">
        <f>SUM(G8:I13)</f>
        <v>0</v>
      </c>
    </row>
    <row r="8" spans="1:7" ht="46.5" customHeight="1">
      <c r="A8" s="27" t="s">
        <v>92</v>
      </c>
      <c r="B8" s="30" t="s">
        <v>60</v>
      </c>
      <c r="C8" s="34"/>
      <c r="D8" s="15" t="s">
        <v>13</v>
      </c>
      <c r="E8" s="16">
        <v>1</v>
      </c>
      <c r="F8" s="16"/>
      <c r="G8" s="16">
        <f aca="true" t="shared" si="0" ref="G8:G45">ROUND(E8*F8,2)</f>
        <v>0</v>
      </c>
    </row>
    <row r="9" spans="1:7" ht="28.5" customHeight="1">
      <c r="A9" s="27" t="s">
        <v>93</v>
      </c>
      <c r="B9" s="30" t="s">
        <v>40</v>
      </c>
      <c r="C9" s="34"/>
      <c r="D9" s="15" t="s">
        <v>13</v>
      </c>
      <c r="E9" s="16">
        <v>1</v>
      </c>
      <c r="F9" s="16"/>
      <c r="G9" s="16">
        <f t="shared" si="0"/>
        <v>0</v>
      </c>
    </row>
    <row r="10" spans="1:7" ht="83.45" customHeight="1">
      <c r="A10" s="27" t="s">
        <v>94</v>
      </c>
      <c r="B10" s="30" t="s">
        <v>50</v>
      </c>
      <c r="C10" s="34"/>
      <c r="D10" s="15" t="s">
        <v>13</v>
      </c>
      <c r="E10" s="16">
        <v>1</v>
      </c>
      <c r="F10" s="16"/>
      <c r="G10" s="16">
        <f t="shared" si="0"/>
        <v>0</v>
      </c>
    </row>
    <row r="11" spans="1:7" ht="15">
      <c r="A11" s="27" t="s">
        <v>95</v>
      </c>
      <c r="B11" s="30" t="s">
        <v>10</v>
      </c>
      <c r="C11" s="34"/>
      <c r="D11" s="17" t="s">
        <v>11</v>
      </c>
      <c r="E11" s="18">
        <v>4</v>
      </c>
      <c r="F11" s="18"/>
      <c r="G11" s="18">
        <f t="shared" si="0"/>
        <v>0</v>
      </c>
    </row>
    <row r="12" spans="1:7" s="3" customFormat="1" ht="26.25" customHeight="1">
      <c r="A12" s="27" t="s">
        <v>96</v>
      </c>
      <c r="B12" s="30" t="s">
        <v>12</v>
      </c>
      <c r="C12" s="31"/>
      <c r="D12" s="17" t="s">
        <v>13</v>
      </c>
      <c r="E12" s="18">
        <v>12</v>
      </c>
      <c r="F12" s="18"/>
      <c r="G12" s="18">
        <f t="shared" si="0"/>
        <v>0</v>
      </c>
    </row>
    <row r="13" spans="1:7" s="3" customFormat="1" ht="26.25" customHeight="1">
      <c r="A13" s="27" t="s">
        <v>97</v>
      </c>
      <c r="B13" s="30" t="s">
        <v>51</v>
      </c>
      <c r="C13" s="31"/>
      <c r="D13" s="17" t="s">
        <v>11</v>
      </c>
      <c r="E13" s="18">
        <v>24</v>
      </c>
      <c r="F13" s="18"/>
      <c r="G13" s="18">
        <f t="shared" si="0"/>
        <v>0</v>
      </c>
    </row>
    <row r="14" spans="1:7" ht="15">
      <c r="A14" s="10" t="s">
        <v>14</v>
      </c>
      <c r="B14" s="32" t="s">
        <v>15</v>
      </c>
      <c r="C14" s="33"/>
      <c r="D14" s="11" t="s">
        <v>0</v>
      </c>
      <c r="E14" s="12"/>
      <c r="F14" s="12"/>
      <c r="G14" s="13">
        <f>SUM(G15:G19)</f>
        <v>0</v>
      </c>
    </row>
    <row r="15" spans="1:7" ht="25.5" customHeight="1">
      <c r="A15" s="27" t="s">
        <v>87</v>
      </c>
      <c r="B15" s="30" t="s">
        <v>16</v>
      </c>
      <c r="C15" s="34"/>
      <c r="D15" s="17" t="s">
        <v>17</v>
      </c>
      <c r="E15" s="18">
        <v>25.5</v>
      </c>
      <c r="F15" s="18"/>
      <c r="G15" s="18">
        <f t="shared" si="0"/>
        <v>0</v>
      </c>
    </row>
    <row r="16" spans="1:7" s="3" customFormat="1" ht="26.25" customHeight="1">
      <c r="A16" s="27" t="s">
        <v>88</v>
      </c>
      <c r="B16" s="30" t="s">
        <v>18</v>
      </c>
      <c r="C16" s="31"/>
      <c r="D16" s="17" t="s">
        <v>17</v>
      </c>
      <c r="E16" s="18">
        <f>8*2.5*3+14*2.5</f>
        <v>95</v>
      </c>
      <c r="F16" s="18"/>
      <c r="G16" s="18">
        <f t="shared" si="0"/>
        <v>0</v>
      </c>
    </row>
    <row r="17" spans="1:7" s="3" customFormat="1" ht="26.25" customHeight="1">
      <c r="A17" s="27" t="s">
        <v>89</v>
      </c>
      <c r="B17" s="30" t="s">
        <v>41</v>
      </c>
      <c r="C17" s="31"/>
      <c r="D17" s="17" t="s">
        <v>17</v>
      </c>
      <c r="E17" s="18">
        <f>4.8*4.1*0.9+3+3+5+5+14*2</f>
        <v>61.711999999999996</v>
      </c>
      <c r="F17" s="18"/>
      <c r="G17" s="18">
        <f t="shared" si="0"/>
        <v>0</v>
      </c>
    </row>
    <row r="18" spans="1:7" s="3" customFormat="1" ht="36.75" customHeight="1">
      <c r="A18" s="27" t="s">
        <v>90</v>
      </c>
      <c r="B18" s="30" t="s">
        <v>19</v>
      </c>
      <c r="C18" s="31"/>
      <c r="D18" s="17" t="s">
        <v>17</v>
      </c>
      <c r="E18" s="18">
        <v>10</v>
      </c>
      <c r="F18" s="18"/>
      <c r="G18" s="18">
        <f t="shared" si="0"/>
        <v>0</v>
      </c>
    </row>
    <row r="19" spans="1:7" s="3" customFormat="1" ht="26.25" customHeight="1">
      <c r="A19" s="27" t="s">
        <v>91</v>
      </c>
      <c r="B19" s="30" t="s">
        <v>20</v>
      </c>
      <c r="C19" s="31"/>
      <c r="D19" s="17" t="s">
        <v>17</v>
      </c>
      <c r="E19" s="18">
        <f>E16+E17</f>
        <v>156.712</v>
      </c>
      <c r="F19" s="18"/>
      <c r="G19" s="18">
        <f t="shared" si="0"/>
        <v>0</v>
      </c>
    </row>
    <row r="20" spans="1:7" ht="15">
      <c r="A20" s="10" t="s">
        <v>21</v>
      </c>
      <c r="B20" s="32" t="s">
        <v>22</v>
      </c>
      <c r="C20" s="33"/>
      <c r="D20" s="11" t="s">
        <v>0</v>
      </c>
      <c r="E20" s="12"/>
      <c r="F20" s="12"/>
      <c r="G20" s="13">
        <f>SUM(G21:I38)</f>
        <v>0</v>
      </c>
    </row>
    <row r="21" spans="1:7" ht="28.5" customHeight="1">
      <c r="A21" s="27" t="s">
        <v>63</v>
      </c>
      <c r="B21" s="30" t="s">
        <v>58</v>
      </c>
      <c r="C21" s="34"/>
      <c r="D21" s="17" t="s">
        <v>13</v>
      </c>
      <c r="E21" s="18">
        <v>1</v>
      </c>
      <c r="F21" s="18"/>
      <c r="G21" s="18">
        <f t="shared" si="0"/>
        <v>0</v>
      </c>
    </row>
    <row r="22" spans="1:7" s="3" customFormat="1" ht="29.25" customHeight="1">
      <c r="A22" s="27" t="s">
        <v>64</v>
      </c>
      <c r="B22" s="30" t="s">
        <v>23</v>
      </c>
      <c r="C22" s="31"/>
      <c r="D22" s="17" t="s">
        <v>17</v>
      </c>
      <c r="E22" s="18">
        <f>4.8*4.1*0.9*1.1+3+3+4+4+14*2</f>
        <v>61.4832</v>
      </c>
      <c r="F22" s="18"/>
      <c r="G22" s="18">
        <f t="shared" si="0"/>
        <v>0</v>
      </c>
    </row>
    <row r="23" spans="1:7" s="3" customFormat="1" ht="25.5" customHeight="1">
      <c r="A23" s="27" t="s">
        <v>65</v>
      </c>
      <c r="B23" s="30" t="s">
        <v>42</v>
      </c>
      <c r="C23" s="31"/>
      <c r="D23" s="17" t="s">
        <v>17</v>
      </c>
      <c r="E23" s="18">
        <f>(5+4+4+5+3+3)*2+14*2</f>
        <v>76</v>
      </c>
      <c r="F23" s="18"/>
      <c r="G23" s="18">
        <f t="shared" si="0"/>
        <v>0</v>
      </c>
    </row>
    <row r="24" spans="1:7" s="3" customFormat="1" ht="27.75" customHeight="1">
      <c r="A24" s="27" t="s">
        <v>66</v>
      </c>
      <c r="B24" s="30" t="s">
        <v>24</v>
      </c>
      <c r="C24" s="31"/>
      <c r="D24" s="17" t="s">
        <v>17</v>
      </c>
      <c r="E24" s="18">
        <f>0.25*4*2</f>
        <v>2</v>
      </c>
      <c r="F24" s="18"/>
      <c r="G24" s="18">
        <f t="shared" si="0"/>
        <v>0</v>
      </c>
    </row>
    <row r="25" spans="1:7" s="3" customFormat="1" ht="26.25" customHeight="1">
      <c r="A25" s="27" t="s">
        <v>67</v>
      </c>
      <c r="B25" s="30" t="s">
        <v>26</v>
      </c>
      <c r="C25" s="31"/>
      <c r="D25" s="17" t="s">
        <v>25</v>
      </c>
      <c r="E25" s="18">
        <v>550</v>
      </c>
      <c r="F25" s="18"/>
      <c r="G25" s="18">
        <f t="shared" si="0"/>
        <v>0</v>
      </c>
    </row>
    <row r="26" spans="1:7" s="3" customFormat="1" ht="24.75" customHeight="1">
      <c r="A26" s="27" t="s">
        <v>68</v>
      </c>
      <c r="B26" s="30" t="s">
        <v>27</v>
      </c>
      <c r="C26" s="31"/>
      <c r="D26" s="17" t="s">
        <v>17</v>
      </c>
      <c r="E26" s="18">
        <v>5.5</v>
      </c>
      <c r="F26" s="18"/>
      <c r="G26" s="18">
        <f t="shared" si="0"/>
        <v>0</v>
      </c>
    </row>
    <row r="27" spans="1:7" s="3" customFormat="1" ht="38.25" customHeight="1">
      <c r="A27" s="27" t="s">
        <v>69</v>
      </c>
      <c r="B27" s="30" t="s">
        <v>28</v>
      </c>
      <c r="C27" s="31"/>
      <c r="D27" s="17" t="s">
        <v>13</v>
      </c>
      <c r="E27" s="18">
        <v>2</v>
      </c>
      <c r="F27" s="18"/>
      <c r="G27" s="18">
        <f t="shared" si="0"/>
        <v>0</v>
      </c>
    </row>
    <row r="28" spans="1:7" s="3" customFormat="1" ht="25.5" customHeight="1">
      <c r="A28" s="27" t="s">
        <v>70</v>
      </c>
      <c r="B28" s="30" t="s">
        <v>59</v>
      </c>
      <c r="C28" s="31"/>
      <c r="D28" s="17" t="s">
        <v>25</v>
      </c>
      <c r="E28" s="18">
        <v>1500</v>
      </c>
      <c r="F28" s="18"/>
      <c r="G28" s="18">
        <f t="shared" si="0"/>
        <v>0</v>
      </c>
    </row>
    <row r="29" spans="1:7" s="3" customFormat="1" ht="25.5" customHeight="1">
      <c r="A29" s="27" t="s">
        <v>71</v>
      </c>
      <c r="B29" s="30" t="s">
        <v>30</v>
      </c>
      <c r="C29" s="31"/>
      <c r="D29" s="17" t="s">
        <v>29</v>
      </c>
      <c r="E29" s="18">
        <f>3.1*4</f>
        <v>12.4</v>
      </c>
      <c r="F29" s="18"/>
      <c r="G29" s="18">
        <f t="shared" si="0"/>
        <v>0</v>
      </c>
    </row>
    <row r="30" spans="1:7" s="3" customFormat="1" ht="15.75" customHeight="1">
      <c r="A30" s="27" t="s">
        <v>72</v>
      </c>
      <c r="B30" s="30" t="s">
        <v>31</v>
      </c>
      <c r="C30" s="31"/>
      <c r="D30" s="17" t="s">
        <v>32</v>
      </c>
      <c r="E30" s="18">
        <f>8*4.5</f>
        <v>36</v>
      </c>
      <c r="F30" s="18"/>
      <c r="G30" s="18">
        <f t="shared" si="0"/>
        <v>0</v>
      </c>
    </row>
    <row r="31" spans="1:7" s="3" customFormat="1" ht="23.25" customHeight="1">
      <c r="A31" s="27" t="s">
        <v>73</v>
      </c>
      <c r="B31" s="30" t="s">
        <v>33</v>
      </c>
      <c r="C31" s="31"/>
      <c r="D31" s="17" t="s">
        <v>32</v>
      </c>
      <c r="E31" s="18">
        <f>14*2+5+10</f>
        <v>43</v>
      </c>
      <c r="F31" s="18"/>
      <c r="G31" s="18">
        <f t="shared" si="0"/>
        <v>0</v>
      </c>
    </row>
    <row r="32" spans="1:7" s="3" customFormat="1" ht="19.5" customHeight="1">
      <c r="A32" s="27" t="s">
        <v>74</v>
      </c>
      <c r="B32" s="30" t="s">
        <v>34</v>
      </c>
      <c r="C32" s="31"/>
      <c r="D32" s="17" t="s">
        <v>32</v>
      </c>
      <c r="E32" s="18">
        <f>6+6</f>
        <v>12</v>
      </c>
      <c r="F32" s="18"/>
      <c r="G32" s="18">
        <f t="shared" si="0"/>
        <v>0</v>
      </c>
    </row>
    <row r="33" spans="1:7" s="3" customFormat="1" ht="39" customHeight="1">
      <c r="A33" s="27" t="s">
        <v>75</v>
      </c>
      <c r="B33" s="30" t="s">
        <v>38</v>
      </c>
      <c r="C33" s="31"/>
      <c r="D33" s="17" t="s">
        <v>32</v>
      </c>
      <c r="E33" s="18">
        <v>14</v>
      </c>
      <c r="F33" s="18"/>
      <c r="G33" s="18">
        <f t="shared" si="0"/>
        <v>0</v>
      </c>
    </row>
    <row r="34" spans="1:7" s="3" customFormat="1" ht="27" customHeight="1">
      <c r="A34" s="27" t="s">
        <v>76</v>
      </c>
      <c r="B34" s="30" t="s">
        <v>81</v>
      </c>
      <c r="C34" s="31"/>
      <c r="D34" s="17" t="s">
        <v>17</v>
      </c>
      <c r="E34" s="18">
        <f>3+3</f>
        <v>6</v>
      </c>
      <c r="F34" s="18"/>
      <c r="G34" s="18">
        <f t="shared" si="0"/>
        <v>0</v>
      </c>
    </row>
    <row r="35" spans="1:7" s="3" customFormat="1" ht="27" customHeight="1">
      <c r="A35" s="27" t="s">
        <v>77</v>
      </c>
      <c r="B35" s="30" t="s">
        <v>44</v>
      </c>
      <c r="C35" s="31"/>
      <c r="D35" s="17" t="s">
        <v>17</v>
      </c>
      <c r="E35" s="18">
        <f>4.1*4</f>
        <v>16.4</v>
      </c>
      <c r="F35" s="18"/>
      <c r="G35" s="18">
        <f t="shared" si="0"/>
        <v>0</v>
      </c>
    </row>
    <row r="36" spans="1:7" s="3" customFormat="1" ht="42" customHeight="1">
      <c r="A36" s="27" t="s">
        <v>78</v>
      </c>
      <c r="B36" s="30" t="s">
        <v>61</v>
      </c>
      <c r="C36" s="31"/>
      <c r="D36" s="17" t="s">
        <v>29</v>
      </c>
      <c r="E36" s="18">
        <f>E35</f>
        <v>16.4</v>
      </c>
      <c r="F36" s="18"/>
      <c r="G36" s="18">
        <f t="shared" si="0"/>
        <v>0</v>
      </c>
    </row>
    <row r="37" spans="1:7" s="3" customFormat="1" ht="49.5" customHeight="1">
      <c r="A37" s="27" t="s">
        <v>79</v>
      </c>
      <c r="B37" s="30" t="s">
        <v>62</v>
      </c>
      <c r="C37" s="31"/>
      <c r="D37" s="17" t="s">
        <v>29</v>
      </c>
      <c r="E37" s="18">
        <f>12*3.5</f>
        <v>42</v>
      </c>
      <c r="F37" s="18"/>
      <c r="G37" s="18">
        <f t="shared" si="0"/>
        <v>0</v>
      </c>
    </row>
    <row r="38" spans="1:7" s="3" customFormat="1" ht="42" customHeight="1">
      <c r="A38" s="27" t="s">
        <v>80</v>
      </c>
      <c r="B38" s="30" t="s">
        <v>47</v>
      </c>
      <c r="C38" s="31"/>
      <c r="D38" s="17" t="s">
        <v>17</v>
      </c>
      <c r="E38" s="18">
        <v>40</v>
      </c>
      <c r="F38" s="18"/>
      <c r="G38" s="18">
        <f t="shared" si="0"/>
        <v>0</v>
      </c>
    </row>
    <row r="39" spans="1:7" ht="15">
      <c r="A39" s="10" t="s">
        <v>35</v>
      </c>
      <c r="B39" s="32" t="s">
        <v>36</v>
      </c>
      <c r="C39" s="33"/>
      <c r="D39" s="11" t="s">
        <v>0</v>
      </c>
      <c r="E39" s="12"/>
      <c r="F39" s="12"/>
      <c r="G39" s="13">
        <f>SUM(G40:G45)</f>
        <v>0</v>
      </c>
    </row>
    <row r="40" spans="1:7" s="3" customFormat="1" ht="19.5" customHeight="1">
      <c r="A40" s="26" t="s">
        <v>54</v>
      </c>
      <c r="B40" s="30" t="s">
        <v>43</v>
      </c>
      <c r="C40" s="31"/>
      <c r="D40" s="17" t="s">
        <v>13</v>
      </c>
      <c r="E40" s="18">
        <v>1</v>
      </c>
      <c r="F40" s="18"/>
      <c r="G40" s="18">
        <f aca="true" t="shared" si="1" ref="G40">ROUND(E40*F40,2)</f>
        <v>0</v>
      </c>
    </row>
    <row r="41" spans="1:7" s="3" customFormat="1" ht="15.75" customHeight="1">
      <c r="A41" s="26" t="s">
        <v>55</v>
      </c>
      <c r="B41" s="30" t="s">
        <v>52</v>
      </c>
      <c r="C41" s="31"/>
      <c r="D41" s="17" t="s">
        <v>11</v>
      </c>
      <c r="E41" s="18">
        <v>16</v>
      </c>
      <c r="F41" s="18"/>
      <c r="G41" s="18">
        <f>ROUND(E41*F41,2)</f>
        <v>0</v>
      </c>
    </row>
    <row r="42" spans="1:7" s="3" customFormat="1" ht="15.75" customHeight="1">
      <c r="A42" s="26" t="s">
        <v>56</v>
      </c>
      <c r="B42" s="30" t="s">
        <v>53</v>
      </c>
      <c r="C42" s="31"/>
      <c r="D42" s="17" t="s">
        <v>11</v>
      </c>
      <c r="E42" s="18">
        <v>5</v>
      </c>
      <c r="F42" s="18"/>
      <c r="G42" s="18">
        <f>ROUND(E42*F42,2)</f>
        <v>0</v>
      </c>
    </row>
    <row r="43" spans="1:7" s="3" customFormat="1" ht="15.75" customHeight="1">
      <c r="A43" s="26" t="s">
        <v>57</v>
      </c>
      <c r="B43" s="30" t="s">
        <v>83</v>
      </c>
      <c r="C43" s="31"/>
      <c r="D43" s="17" t="s">
        <v>11</v>
      </c>
      <c r="E43" s="18">
        <v>16</v>
      </c>
      <c r="F43" s="18"/>
      <c r="G43" s="18">
        <f>ROUND(E43*F43,2)</f>
        <v>0</v>
      </c>
    </row>
    <row r="44" spans="1:7" s="3" customFormat="1" ht="27.95" customHeight="1">
      <c r="A44" s="26" t="s">
        <v>85</v>
      </c>
      <c r="B44" s="30" t="s">
        <v>84</v>
      </c>
      <c r="C44" s="31"/>
      <c r="D44" s="17" t="s">
        <v>13</v>
      </c>
      <c r="E44" s="18">
        <v>1</v>
      </c>
      <c r="F44" s="18"/>
      <c r="G44" s="18">
        <f>ROUND(E44*F44,2)</f>
        <v>0</v>
      </c>
    </row>
    <row r="45" spans="1:7" s="3" customFormat="1" ht="23.25" customHeight="1">
      <c r="A45" s="26" t="s">
        <v>86</v>
      </c>
      <c r="B45" s="30" t="s">
        <v>46</v>
      </c>
      <c r="C45" s="31"/>
      <c r="D45" s="17" t="s">
        <v>9</v>
      </c>
      <c r="E45" s="18">
        <v>1</v>
      </c>
      <c r="F45" s="18"/>
      <c r="G45" s="18">
        <f t="shared" si="0"/>
        <v>0</v>
      </c>
    </row>
    <row r="46" spans="1:7" s="3" customFormat="1" ht="23.25" customHeight="1">
      <c r="A46" s="14"/>
      <c r="B46" s="14"/>
      <c r="C46" s="19"/>
      <c r="D46" s="17"/>
      <c r="E46" s="18"/>
      <c r="F46" s="18"/>
      <c r="G46" s="18"/>
    </row>
    <row r="47" spans="1:7" s="3" customFormat="1" ht="15">
      <c r="A47" s="19"/>
      <c r="B47" s="19"/>
      <c r="C47" s="19"/>
      <c r="D47" s="19"/>
      <c r="E47" s="19"/>
      <c r="F47" s="19"/>
      <c r="G47" s="19"/>
    </row>
    <row r="48" spans="1:7" ht="15.75">
      <c r="A48" s="20"/>
      <c r="B48" s="20"/>
      <c r="C48" s="20"/>
      <c r="D48" s="20"/>
      <c r="E48" s="20"/>
      <c r="F48" s="21" t="s">
        <v>82</v>
      </c>
      <c r="G48" s="22">
        <f>G6</f>
        <v>0</v>
      </c>
    </row>
    <row r="49" spans="1:7" ht="15.75">
      <c r="A49" s="20"/>
      <c r="B49" s="20"/>
      <c r="C49" s="20"/>
      <c r="D49" s="20"/>
      <c r="E49" s="20"/>
      <c r="F49" s="21" t="s">
        <v>37</v>
      </c>
      <c r="G49" s="22">
        <f>0.22*G48</f>
        <v>0</v>
      </c>
    </row>
    <row r="50" spans="1:7" ht="15.75">
      <c r="A50" s="20"/>
      <c r="B50" s="20"/>
      <c r="C50" s="20"/>
      <c r="D50" s="20"/>
      <c r="E50" s="20"/>
      <c r="F50" s="23" t="s">
        <v>39</v>
      </c>
      <c r="G50" s="24">
        <f>G48+G49</f>
        <v>0</v>
      </c>
    </row>
    <row r="51" ht="15">
      <c r="F51" s="2"/>
    </row>
  </sheetData>
  <mergeCells count="43">
    <mergeCell ref="B14:C14"/>
    <mergeCell ref="A2:G2"/>
    <mergeCell ref="A3:G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5:C45"/>
    <mergeCell ref="B39:C39"/>
    <mergeCell ref="B40:C40"/>
    <mergeCell ref="B41:C41"/>
    <mergeCell ref="B42:C42"/>
    <mergeCell ref="B43:C43"/>
    <mergeCell ref="B44:C44"/>
  </mergeCells>
  <printOptions/>
  <pageMargins left="0.7874015748031497" right="0.7874015748031497" top="0.3937007874015748" bottom="1.0236220472440944" header="0.7874015748031497" footer="0.7874015748031497"/>
  <pageSetup horizontalDpi="300" verticalDpi="300" orientation="portrait" paperSize="9" scale="88" r:id="rId2"/>
  <headerFooter alignWithMargins="0">
    <oddFooter>&amp;C&amp;"Arial,Navadno"&amp;8
 Stran &amp;"-,Običajno"&amp;P / &amp;N</oddFooter>
  </headerFooter>
  <rowBreaks count="1" manualBreakCount="1">
    <brk id="5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Matija Zavšek</dc:creator>
  <cp:keywords/>
  <dc:description/>
  <cp:lastModifiedBy>Kaluža Andrej</cp:lastModifiedBy>
  <cp:lastPrinted>2020-01-10T07:39:07Z</cp:lastPrinted>
  <dcterms:created xsi:type="dcterms:W3CDTF">2019-03-22T08:49:21Z</dcterms:created>
  <dcterms:modified xsi:type="dcterms:W3CDTF">2020-02-18T11:04:27Z</dcterms:modified>
  <cp:category/>
  <cp:version/>
  <cp:contentType/>
  <cp:contentStatus/>
</cp:coreProperties>
</file>